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ضراس\الميزانية\ميزانية 2024م\الملفات الربعية\"/>
    </mc:Choice>
  </mc:AlternateContent>
  <xr:revisionPtr revIDLastSave="0" documentId="13_ncr:1_{39A99B1E-77EC-4747-ABCD-7EEB5566AA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83" i="1"/>
  <c r="E171" i="1"/>
  <c r="D171" i="1" s="1"/>
  <c r="E169" i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E190" i="1"/>
  <c r="D190" i="1" s="1"/>
  <c r="H264" i="1"/>
  <c r="D264" i="1" s="1"/>
  <c r="F211" i="1"/>
  <c r="D211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F210" i="1" l="1"/>
  <c r="D210" i="1" s="1"/>
  <c r="D134" i="1"/>
  <c r="E19" i="4"/>
  <c r="D256" i="1"/>
  <c r="H293" i="1"/>
  <c r="H5" i="1"/>
  <c r="D257" i="1"/>
  <c r="E38" i="1"/>
  <c r="D38" i="1" s="1"/>
  <c r="D7" i="1"/>
  <c r="F293" i="1" l="1"/>
  <c r="F5" i="1"/>
  <c r="E6" i="1"/>
  <c r="E5" i="1" s="1"/>
  <c r="D5" i="1" l="1"/>
  <c r="D293" i="1" s="1"/>
  <c r="E293" i="1"/>
  <c r="D6" i="1"/>
  <c r="K25" i="2" l="1"/>
  <c r="J25" i="2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7" i="4"/>
  <c r="E26" i="4"/>
  <c r="E28" i="4" s="1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<sst xmlns="http://schemas.openxmlformats.org/spreadsheetml/2006/main" count="554" uniqueCount="447">
  <si>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</si>
  <si>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</si>
  <si>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</si>
  <si>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</si>
  <si>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</si>
  <si>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</si>
  <si>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</si>
  <si>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</si>
  <si>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</si>
  <si>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</si>
  <si>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</si>
  <si>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</si>
  <si>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</si>
  <si>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</si>
  <si>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</si>
  <si>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</si>
  <si>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</si>
  <si>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</si>
  <si>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</si>
  <si>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</si>
  <si>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</si>
  <si>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</si>
  <si>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</si>
  <si>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</si>
  <si>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</si>
  <si>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</si>
  <si>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</si>
  <si>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</si>
  <si>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</si>
  <si>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</si>
  <si>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</si>
  <si>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</si>
  <si>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</si>
  <si>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</si>
  <si>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</si>
  <si>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</si>
  <si>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</si>
  <si>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</si>
  <si>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</si>
  <si>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</si>
  <si>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</si>
  <si>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</si>
  <si>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</si>
  <si>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</si>
  <si>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</si>
  <si>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</si>
  <si>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</si>
  <si>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</si>
  <si>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</si>
  <si>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</si>
  <si>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</si>
  <si>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</si>
  <si>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</si>
  <si>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</si>
  <si>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</si>
  <si>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</si>
  <si>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</si>
  <si>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</si>
  <si>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</si>
  <si>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</si>
  <si>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</si>
  <si>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</si>
  <si>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</si>
  <si>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</si>
  <si>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</si>
  <si>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</si>
  <si>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</si>
  <si>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</si>
  <si>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</si>
  <si>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</si>
  <si>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</si>
  <si>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</si>
  <si>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</si>
  <si>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</si>
  <si>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</si>
  <si>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</si>
  <si>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</si>
  <si>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</si>
  <si>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</si>
  <si>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</si>
  <si>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</si>
  <si>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</si>
  <si>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</si>
  <si>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</si>
  <si>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</si>
  <si>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</si>
  <si>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</si>
  <si>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</si>
  <si>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</si>
  <si>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</si>
  <si>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</si>
  <si>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</si>
  <si>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</si>
  <si>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</si>
  <si>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</si>
  <si>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</si>
  <si>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</si>
  <si>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</si>
  <si>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</si>
  <si>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</si>
  <si>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</si>
  <si>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</si>
  <si>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</si>
  <si>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</si>
  <si>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</si>
  <si>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</si>
  <si>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</si>
  <si>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</si>
  <si>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</si>
  <si>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</si>
  <si>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</si>
  <si>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</si>
  <si>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</si>
  <si>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</si>
  <si>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</si>
  <si>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</si>
  <si>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</si>
  <si>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</si>
  <si>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</si>
  <si>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</si>
  <si>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</si>
  <si>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</si>
  <si>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</si>
  <si>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</si>
  <si>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</si>
  <si>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</si>
  <si>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</si>
  <si>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</si>
  <si>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</si>
  <si>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</si>
  <si>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</si>
  <si>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</si>
  <si>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</si>
  <si>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</si>
  <si>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</si>
  <si>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</si>
  <si>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</si>
  <si>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</si>
  <si>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</si>
  <si>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</si>
  <si>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</si>
  <si>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</si>
  <si>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</si>
  <si>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</si>
  <si>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</si>
  <si>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</si>
  <si>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</si>
  <si>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</si>
  <si>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</si>
  <si>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</si>
  <si>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</si>
  <si>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</si>
  <si>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</si>
  <si>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</si>
  <si>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</si>
  <si>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</si>
  <si>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</si>
  <si>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</si>
  <si>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</si>
  <si>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</si>
  <si>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</si>
  <si>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</si>
  <si>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</si>
  <si>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</si>
  <si>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</si>
  <si>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</si>
  <si>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</si>
  <si>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</si>
  <si>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</si>
  <si>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</si>
  <si>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</si>
  <si>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</si>
  <si>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</si>
  <si>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</si>
  <si>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</si>
  <si>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</si>
  <si>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</si>
  <si>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</si>
  <si>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</si>
  <si>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</si>
  <si>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</si>
  <si>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</si>
  <si>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</si>
  <si>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</si>
  <si>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</si>
  <si>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</si>
  <si>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</si>
  <si>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</si>
  <si>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</si>
  <si>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</si>
  <si>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</si>
  <si>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</si>
  <si>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</si>
  <si>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</si>
  <si>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</si>
  <si>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</si>
  <si>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</si>
  <si>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</si>
  <si>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</si>
  <si>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</si>
  <si>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</si>
  <si>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</si>
  <si>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</si>
  <si>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</si>
  <si>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</si>
  <si>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</si>
  <si>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</si>
  <si>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</si>
  <si>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</si>
  <si>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</si>
  <si>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</si>
  <si>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</si>
  <si>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</si>
  <si>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</si>
  <si>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</si>
  <si>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</si>
  <si>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</si>
  <si>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</si>
  <si>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</si>
  <si>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</si>
  <si>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</si>
  <si>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</si>
  <si>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</si>
  <si>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</si>
  <si>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</si>
  <si>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</si>
  <si>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</si>
  <si>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</si>
  <si>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</si>
  <si>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</si>
  <si>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</si>
  <si>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</si>
  <si>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</si>
  <si>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</si>
  <si>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</si>
  <si>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</si>
  <si>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</si>
  <si>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</si>
  <si>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</si>
  <si>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</si>
  <si>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</si>
  <si>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</si>
  <si>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</si>
  <si>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</si>
  <si>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</si>
  <si>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</si>
  <si>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</si>
  <si>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</si>
  <si>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</si>
  <si>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</si>
  <si>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</si>
  <si>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</si>
  <si>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</si>
  <si>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</si>
  <si>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</si>
  <si>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</si>
  <si>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</si>
  <si>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</si>
  <si>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</si>
  <si>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</si>
  <si>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</si>
  <si>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</si>
  <si>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</si>
  <si>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</si>
  <si>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</si>
  <si>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</si>
  <si>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</si>
  <si>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</si>
  <si>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</si>
  <si>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</si>
  <si>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</si>
  <si>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</si>
  <si>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</si>
  <si>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</si>
  <si>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</si>
  <si>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</si>
  <si>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</si>
  <si>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</si>
  <si>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</si>
  <si>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</si>
  <si>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</si>
  <si>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</si>
  <si>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</si>
  <si>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</si>
  <si>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</si>
  <si>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</si>
  <si>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</si>
  <si>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</si>
  <si>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</si>
  <si>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</si>
  <si>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</si>
  <si>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</si>
  <si>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</si>
  <si>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</si>
  <si>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</si>
  <si>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</si>
  <si>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</si>
  <si>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</si>
  <si>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</si>
  <si>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</si>
  <si>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</si>
  <si>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</si>
  <si>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</si>
  <si>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</si>
  <si>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</si>
  <si>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</si>
  <si>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</si>
  <si>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</si>
  <si>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</si>
  <si>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</si>
  <si>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</si>
  <si>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</si>
  <si>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</si>
  <si>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</si>
  <si>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</si>
  <si>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</si>
  <si>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</si>
  <si>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</si>
  <si>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</si>
  <si>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</si>
  <si>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</si>
  <si>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</si>
  <si>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</si>
  <si>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</si>
  <si>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</si>
  <si>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</si>
  <si>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</si>
  <si>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</si>
  <si>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</si>
  <si>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</si>
  <si>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</si>
  <si>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</si>
  <si>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</si>
  <si>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</si>
  <si>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</si>
  <si>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</si>
  <si>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</si>
  <si>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</si>
  <si>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</si>
  <si>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</si>
  <si>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</si>
  <si>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</si>
  <si>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</si>
  <si>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</si>
  <si>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</si>
  <si>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</si>
  <si>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</si>
  <si>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</si>
  <si>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</si>
  <si>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</si>
  <si>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</si>
  <si>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</si>
  <si>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</si>
  <si>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</si>
  <si>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</si>
  <si>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</si>
  <si>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</si>
  <si>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</si>
  <si>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</si>
  <si>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</si>
  <si>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</si>
  <si>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</si>
  <si>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</si>
  <si>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</si>
  <si>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</si>
  <si>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</si>
  <si>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</si>
  <si>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</si>
  <si>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</si>
  <si>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</si>
  <si>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</si>
  <si>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</si>
  <si>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</si>
  <si>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</si>
  <si>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</si>
  <si>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</si>
  <si>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</si>
  <si>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</si>
  <si>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</si>
  <si>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</si>
  <si>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</si>
  <si>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</si>
  <si>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</si>
  <si>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</si>
  <si>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</si>
  <si>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</si>
  <si>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</si>
  <si>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</si>
  <si>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</si>
  <si>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</si>
  <si>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</si>
  <si>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</si>
  <si>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</si>
  <si>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</si>
  <si>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</si>
  <si>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</si>
  <si>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</si>
  <si>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</si>
  <si>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</si>
  <si>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</si>
  <si>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</si>
  <si>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</si>
  <si>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</si>
  <si>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</si>
  <si>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</si>
  <si>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</si>
  <si>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</si>
  <si>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</si>
  <si>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</si>
  <si>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</si>
  <si>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</si>
  <si>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</si>
  <si>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</si>
  <si>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</si>
  <si>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</si>
  <si>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</si>
  <si>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</si>
  <si>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</si>
  <si>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</si>
  <si>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</si>
  <si>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</si>
  <si>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</si>
  <si>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</si>
  <si>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</si>
  <si>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</si>
  <si>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</si>
  <si>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</si>
  <si>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</si>
  <si>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</si>
  <si>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</si>
  <si>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</si>
  <si>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</si>
  <si>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</si>
  <si>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</si>
  <si>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</si>
  <si>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</si>
  <si>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</si>
  <si>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</si>
  <si>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</si>
  <si>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</si>
  <si>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</si>
  <si>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</si>
  <si>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</si>
  <si>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2024      الى 30 / 6 / 2024    </t>
  </si>
  <si>
    <t xml:space="preserve">تقرير بالأصول الثابتة بتاريخ 30 /  6 /   2024م </t>
  </si>
  <si>
    <t>تقرير بالإلتزامات وصافي اًلأصول بتاريخ 30 /  6 /    2024م</t>
  </si>
  <si>
    <t xml:space="preserve">تقرير إيرادات ومصروفات البرامج والأنشطة المقيدة للفترة من 1 /  4 / 2024م      الى  30 / 6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</si>
</sst>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1D76BF00-86C0-4680-AF7E-BFB4600043C1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اسم الجمعية  : جمعية التنمية الأهلية بضراس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/>
            </a:rPr>
            <a:t>53561.32</a:t>
          </a:r>
          <a:r>
            <a:rPr lang="ar-SA" sz="1400"/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)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:1443/09/18هـ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      ترخيص رقم 4230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1443/09/18هـ     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اجتماعي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القصيم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- مركز ضراس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 b="1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1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0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/>
            </a:rPr>
            <a:t>557282567</a:t>
          </a:r>
          <a:r>
            <a:rPr lang="ar-SA" sz="1400"/>
            <a:t> </a:t>
          </a:r>
          <a:endParaRPr lang="en-US" sz="1400"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هاتف مدير الشوؤن المالية: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المدير التنفيذي: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ar-SA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المحاسب: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en-US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t0557282567@gmail.com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   الرمز البريدي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I5" sqref="I5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53561.319999999992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F14" sqref="F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0</v>
      </c>
      <c r="O14" s="141">
        <f t="shared" si="1"/>
        <v>0</v>
      </c>
      <c r="P14" s="141">
        <f t="shared" si="2"/>
        <v>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0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0</v>
      </c>
      <c r="O19" s="6">
        <f t="shared" si="1"/>
        <v>0</v>
      </c>
      <c r="P19" s="6">
        <f t="shared" si="2"/>
        <v>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0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0</v>
      </c>
      <c r="O26" s="9">
        <f t="shared" si="1"/>
        <v>0</v>
      </c>
      <c r="P26" s="9">
        <f t="shared" si="2"/>
        <v>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56391.08</v>
      </c>
      <c r="E5" s="223">
        <f>E6</f>
        <v>2271.08</v>
      </c>
      <c r="F5" s="224">
        <f>F210</f>
        <v>54120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2271.08</v>
      </c>
      <c r="E6" s="226">
        <f>E7+E38+E134+E190</f>
        <v>2271.08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2271.08</v>
      </c>
      <c r="E134" s="226">
        <f>SUM(E135,E137,E144,E150,E155,E157,E159,E161,E163,E165,E167,E169,E171,E183)</f>
        <v>2271.08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994.79</v>
      </c>
      <c r="E155" s="226">
        <f>E156</f>
        <v>994.79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994.79</v>
      </c>
      <c r="E156" s="226">
        <v>994.79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112.28</v>
      </c>
      <c r="E161" s="226">
        <f>E162</f>
        <v>112.28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112.28</v>
      </c>
      <c r="E162" s="226">
        <v>112.28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133.5</v>
      </c>
      <c r="E163" s="226">
        <f>E164</f>
        <v>133.5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133.5</v>
      </c>
      <c r="E164" s="226">
        <v>133.5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460.88</v>
      </c>
      <c r="E165" s="226">
        <f>E166</f>
        <v>460.88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460.88</v>
      </c>
      <c r="E166" s="226">
        <v>460.88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52.13</v>
      </c>
      <c r="E167" s="226">
        <f>E168</f>
        <v>52.13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52.13</v>
      </c>
      <c r="E168" s="226">
        <v>52.13</v>
      </c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517.5</v>
      </c>
      <c r="E171" s="226">
        <f>SUM(E172:E182)</f>
        <v>517.5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517.5</v>
      </c>
      <c r="E172" s="226">
        <v>517.5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54120</v>
      </c>
      <c r="E210" s="228"/>
      <c r="F210" s="227">
        <f>SUM(F211,F249)</f>
        <v>54120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54120</v>
      </c>
      <c r="E211" s="232"/>
      <c r="F211" s="227">
        <f>SUM(F212,F214,F223,F232,F238)</f>
        <v>54120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54120</v>
      </c>
      <c r="E238" s="232"/>
      <c r="F238" s="227">
        <f>SUM(F239:F248)</f>
        <v>54120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20580</v>
      </c>
      <c r="E240" s="232"/>
      <c r="F240" s="227">
        <v>20580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6000</v>
      </c>
      <c r="E243" s="232"/>
      <c r="F243" s="227">
        <v>6000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27540</v>
      </c>
      <c r="E244" s="232"/>
      <c r="F244" s="227">
        <v>27540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56391.08</v>
      </c>
      <c r="E293" s="243">
        <f>E5</f>
        <v>2271.08</v>
      </c>
      <c r="F293" s="243">
        <f>F210</f>
        <v>54120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E13" sqref="E13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5788.5</v>
      </c>
      <c r="E7" s="245">
        <v>63358.5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3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3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3"/>
      <c r="F10" s="160"/>
    </row>
    <row r="11" spans="2:6" ht="22.5" customHeight="1" x14ac:dyDescent="0.2">
      <c r="B11" s="207">
        <v>115</v>
      </c>
      <c r="C11" s="208" t="s">
        <v>48</v>
      </c>
      <c r="D11" s="245">
        <v>14472</v>
      </c>
      <c r="E11" s="245">
        <v>14472</v>
      </c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20260.5</v>
      </c>
      <c r="E15" s="161">
        <f>SUM(E7:E14)</f>
        <v>77830.5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46762</v>
      </c>
      <c r="E17" s="246">
        <v>46762</v>
      </c>
      <c r="F17" s="160"/>
    </row>
    <row r="18" spans="2:6" ht="21" customHeight="1" x14ac:dyDescent="0.2">
      <c r="B18" s="207">
        <v>122</v>
      </c>
      <c r="C18" s="208" t="s">
        <v>54</v>
      </c>
      <c r="D18" s="246">
        <v>10350</v>
      </c>
      <c r="E18" s="246">
        <v>10350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57112</v>
      </c>
      <c r="E22" s="161">
        <f>SUM(E17:E21)</f>
        <v>57112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77372.5</v>
      </c>
      <c r="E33" s="166">
        <f>E15+E22+E31</f>
        <v>134942.5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25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7"/>
      <c r="F10" s="247">
        <v>3450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3450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23811.18</v>
      </c>
      <c r="F19" s="211">
        <v>21540.1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23811.18</v>
      </c>
      <c r="F22" s="161">
        <f>SUM(F15:F21)</f>
        <v>21540.1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137092</v>
      </c>
      <c r="F25" s="204">
        <v>191212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-83530.680000000008</v>
      </c>
      <c r="F26" s="204">
        <v>-81259.600000000006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53561.319999999992</v>
      </c>
      <c r="F28" s="164">
        <f>SUM(F25:F27)</f>
        <v>109952.4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77372.5</v>
      </c>
      <c r="F30" s="166">
        <f>F13+F22+F28</f>
        <v>134942.5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54120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-54120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20580</v>
      </c>
      <c r="E34" s="117"/>
      <c r="F34" s="124">
        <v>31105002</v>
      </c>
      <c r="G34" s="125" t="s">
        <v>146</v>
      </c>
      <c r="H34" s="175"/>
      <c r="J34" s="140">
        <f t="shared" si="0"/>
        <v>-20580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6000</v>
      </c>
      <c r="E37" s="117"/>
      <c r="F37" s="124">
        <v>31105005</v>
      </c>
      <c r="G37" s="125" t="s">
        <v>152</v>
      </c>
      <c r="H37" s="175"/>
      <c r="J37" s="140">
        <f t="shared" si="0"/>
        <v>-6000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27540</v>
      </c>
      <c r="E38" s="117"/>
      <c r="F38" s="124">
        <v>31105006</v>
      </c>
      <c r="G38" s="125" t="s">
        <v>154</v>
      </c>
      <c r="H38" s="175"/>
      <c r="J38" s="140">
        <f t="shared" si="0"/>
        <v>-27540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54120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-54120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191212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137092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2025-04-07T06:05:31Z</dcterms:modified>
</cp:coreProperties>
</file>